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sts" sheetId="1" r:id="rId1"/>
    <sheet name="Assumptions and sources" sheetId="2" r:id="rId2"/>
    <sheet name="Market 11 Sep 2026" sheetId="3" r:id="rId3"/>
  </sheets>
  <definedNames>
    <definedName name="_xlnm._FilterDatabase" localSheetId="0" hidden="1">Koszty!$A$3:$H$46</definedName>
    <definedName name="_xlnm.Print_Titles" localSheetId="0">Koszty!$1:$3</definedName>
  </definedNames>
  <calcPr calcId="124519" fullCalcOnLoad="1"/>
</workbook>
</file>

<file path=xl/sharedStrings.xml><?xml version="1.0" encoding="utf-8"?>
<ns0:sst xmlns:ns0="http://schemas.openxmlformats.org/spreadsheetml/2006/main" count="129" uniqueCount="100">
  <ns0:si>
    <ns0:t>SZTUKI 15 · Gross budget, 11 September 2026 · yellow cells are editable</ns0:t>
  </ns0:si>
  <ns0:si>
    <ns0:t>Planning allowances. Existing condition according to the owner; quantities require measurement. No resale forecasts.</ns0:t>
  </ns0:si>
  <ns0:si>
    <ns0:t>Item</ns0:t>
  </ns0:si>
  <ns0:si>
    <ns0:t>Quantity</ns0:t>
  </ns0:si>
  <ns0:si>
    <ns0:t>Unit</ns0:t>
  </ns0:si>
  <ns0:si>
    <ns0:t>Rate from</ns0:t>
  </ns0:si>
  <ns0:si>
    <ns0:t>Rate to</ns0:t>
  </ns0:si>
  <ns0:si>
    <ns0:t>Amount from</ns0:t>
  </ns0:si>
  <ns0:si>
    <ns0:t>Amount to</ns0:t>
  </ns0:si>
  <ns0:si>
    <ns0:t>Scope / limitations</ns0:t>
  </ns0:si>
  <ns0:si>
    <ns0:t>Refresh both existing apartments</ns0:t>
  </ns0:si>
  <ns0:si>
    <ns0:t>Painting walls and ceilings</ns0:t>
  </ns0:si>
  <ns0:si>
    <ns0:t>m²</ns0:t>
  </ns0:si>
  <ns0:si>
    <ns0:t>Paint, two coats, local repairs and priming; no full-house skim coating.</ns0:t>
  </ns0:si>
  <ns0:si>
    <ns0:t>New flooring panels, underlay and installation</ns0:t>
  </ns0:si>
  <ns0:si>
    <ns0:t>Floors outside bathrooms; economy / mid-range specification.</ns0:t>
  </ns0:si>
  <ns0:si>
    <ns0:t>Removing existing floor finishes</ns0:t>
  </ns0:si>
  <ns0:si>
    <ns0:t>Without removing all floor screeds.</ns0:t>
  </ns0:si>
  <ns0:si>
    <ns0:t>Skirting and thresholds, installed</ns0:t>
  </ns0:si>
  <ns0:si>
    <ns0:t>linear m</ns0:t>
  </ns0:si>
  <ns0:si>
    <ns0:t>Provisional quantity, subject to measurement.</ns0:t>
  </ns0:si>
  <ns0:si>
    <ns0:t>Local subfloor levelling</ns0:t>
  </ns0:si>
  <ns0:si>
    <ns0:t>Allowance for a limited area; the contractor must check beneath the flooring.</ns0:t>
  </ns0:si>
  <ns0:si>
    <ns0:t>Protection, transport, waste and cleaning</ns0:t>
  </ns0:si>
  <ns0:si>
    <ns0:t>package</ns0:t>
  </ns0:si>
  <ns0:si>
    <ns0:t>Two apartments with a combined room area of approximately 128.39 m².</ns0:t>
  </ns0:si>
  <ns0:si>
    <ns0:t>10% contingency</ns0:t>
  </ns0:si>
  <ns0:si>
    <ns0:t>Total including contingency</ns0:t>
  </ns0:si>
  <ns0:si>
    <ns0:t>Approximately 50 m² extra storey without an accessible terrace</ns0:t>
  </ns0:si>
  <ns0:si>
    <ns0:t>Design, structural assessment and formalities</ns0:t>
  </ns0:si>
  <ns0:si>
    <ns0:t>Architectural and structural design, survey, assessment and permit documentation. A planning allowance, not a schedule of official permit fees.</ns0:t>
  </ns0:si>
  <ns0:si>
    <ns0:t>Organising works at height</ns0:t>
  </ns0:si>
  <ns0:si>
    <ns0:t>Crane, safety measures, transport, waste and site supervision.</ns0:t>
  </ns0:si>
  <ns0:si>
    <ns0:t>Removing the old roof and protecting the house</ns0:t>
  </ns0:si>
  <ns0:si>
    <ns0:t>Removal of covering and roof structure, temporary rain protection; without stripping out the existing apartments.</ns0:t>
  </ns0:si>
  <ns0:si>
    <ns0:t>Lightweight structure, insulation, windows and new roof</ns0:t>
  </ns0:si>
  <ns0:si>
    <ns0:t>Structural timber, sheathing, insulation, new-storey facade, windows, entrance door and a standard watertight flat roof. No new-house foundation.</ns0:t>
  </ns0:si>
  <ns0:si>
    <ns0:t>Preparing the new apartment for finishing</ns0:t>
  </ns0:si>
  <ns0:si>
    <ns0:t>Partitions, linings, floor substrates, electricity, plumbing, heating and ventilation for the new floor only. No furniture, kitchen, appliances, finished flooring or sanitary fixtures.</ns0:t>
  </ns0:si>
  <ns0:si>
    <ns0:t>Adapting the existing staircase to the new floor</ns0:t>
  </ns0:si>
  <ns0:si>
    <ns0:t>Access to the apartment, enclosures and work at attic level. Further access to the rooftop terrace is priced separately.</ns0:t>
  </ns0:si>
  <ns0:si>
    <ns0:t>Local structural connections and adaptations</ns0:t>
  </ns0:si>
  <ns0:si>
    <ns0:t>Provisional allowance for lightweight-extension support details. Excludes major foundation or wall reinforcement and replacement of the existing floor structure.</ns0:t>
  </ns0:si>
  <ns0:si>
    <ns0:t>Relocating the solar installation</ns0:t>
  </ns0:si>
  <ns0:si>
    <ns0:t>Removal, reinstallation and commissioning. The future location of the 5.5 kW system must be agreed with the designer.</ns0:t>
  </ns0:si>
  <ns0:si>
    <ns0:t>Extra cost: approximately 50 m² open rooftop terrace</ns0:t>
  </ns0:si>
  <ns0:si>
    <ns0:t>Adapting the new roof for terrace loads</ns0:t>
  </ns0:si>
  <ns0:si>
    <ns0:t>Increment over the non-accessible roof in the extra-storey option. Final structural requirements depend on calculations.</ns0:t>
  </ns0:si>
  <ns0:si>
    <ns0:t>Additional waterproofing protection and drainage details</ns0:t>
  </ns0:si>
  <ns0:si>
    <ns0:t>Protective layers, thresholds, outlets and details below the deck. The basic watertight roof is already included in the extra-storey cost.</ns0:t>
  </ns0:si>
  <ns0:si>
    <ns0:t>Timber deck, support system and installation</ns0:t>
  </ns0:si>
  <ns0:si>
    <ns0:t>Treated pine or larch in a simple layout. Deck supports must not puncture the membrane and must allow access to drainage.</ns0:t>
  </ns0:si>
  <ns0:si>
    <ns0:t>Solid, opaque terrace parapet</ns0:t>
  </ns0:si>
  <ns0:si>
    <ns0:t>Increment over an ordinary roof parapet for the required height and finish; no glass. Length subject to measurement.</ns0:t>
  </ns0:si>
  <ns0:si>
    <ns0:t>Shared stairs to the roof and lockable exit enclosure</ns0:t>
  </ns0:si>
  <ns0:si>
    <ns0:t>Extending the garden-side shared staircase, with the required flight arrangement and a small enclosure with a door. No private stairs inside the apartment.</ns0:t>
  </ns0:si>
  <ns0:si>
    <ns0:t>Outdoor lighting and socket</ns0:t>
  </ns0:si>
  <ns0:si>
    <ns0:t>Basic electrical fittings; no furniture, pergola or terrace canopy.</ns0:t>
  </ns0:si>
  <ns0:si>
    <ns0:t>Optional: refresh the existing facade</ns0:t>
  </ns0:si>
  <ns0:si>
    <ns0:t>Cleaning, local repairs and painting</ns0:t>
  </ns0:si>
  <ns0:si>
    <ns0:t>Existing insulated facade, without replacing all insulation. Provisional area.</ns0:t>
  </ns0:si>
  <ns0:si>
    <ns0:t>Access and protection</ns0:t>
  </ns0:si>
  <ns0:si>
    <ns0:t>Scaffolding / access platform. Combining this with the extension may reduce costs, subject to a contractor’s quote.</ns0:t>
  </ns0:si>
  <ns0:si>
    <ns0:t>Optional: finish the new apartment</ns0:t>
  </ns0:si>
  <ns0:si>
    <ns0:t>Painting, flooring, internal doors and a basic bathroom</ns0:t>
  </ns0:si>
  <ns0:si>
    <ns0:t>Additional to the ready-for-finishing scope. Excludes kitchen cabinetry, appliances and movable furniture.</ns0:t>
  </ns0:si>
  <ns0:si>
    <ns0:t>Assumption / source</ns0:t>
  </ns0:si>
  <ns0:si>
    <ns0:t>Description</ns0:t>
  </ns0:si>
  <ns0:si>
    <ns0:t>Scope</ns0:t>
  </ns0:si>
  <ns0:si>
    <ns0:t>No furniture, kitchen or appliances. New apartment ready for finishing. Existing facade and new-apartment finishes are optional.</ns0:t>
  </ns0:si>
  <ns0:si>
    <ns0:t>Structure</ns0:t>
  </ns0:si>
  <ns0:si>
    <ns0:t>Feasibility requires a structural assessment; major reinforcement is not priced. A 10% contingency does not replace the assessment.</ns0:t>
  </ns0:si>
  <ns0:si>
    <ns0:t>Prices</ns0:t>
  </ns0:si>
  <ns0:si>
    <ns0:t>Gross planning ranges including materials and labour, not quotes for Sztuki 15.</ns0:t>
  </ns0:si>
  <ns0:si>
    <ns0:t>Purchase</ns0:t>
  </ns0:si>
  <ns0:si>
    <ns0:t>Price PLN 1,499,000; PCC PLN 29,980 if payable; estimated purchase fees PLN 4–8 thousand.</ns0:t>
  </ns0:si>
  <ns0:si>
    <ns0:t>Excluded</ns0:t>
  </ns0:si>
  <ns0:si>
    <ns0:t>Finance, holding costs, separate legal titles, sale costs and sale taxes require separate estimates.</ns0:t>
  </ns0:si>
  <ns0:si>
    <ns0:t>WOODPECKER · Aligator manufacturer’s offer, March 2026</ns0:t>
  </ns0:si>
  <ns0:si>
    <ns0:t>Approximately 50 m² house: PLN 117,108 + PLN 85,532 = PLN 202,640 gross (8% VAT), ready for finishing, excluding the foundation and options. The manufacturer adds site organisation costs. This is a technology benchmark, not a quote for extending Sztuki 15. https://www.domekidom.com/wp-content/uploads/2026/04/Oferta-Aligator-5-m-DEWELOPERSKI-03.2026.pdf</ns0:t>
  </ns0:si>
  <ns0:si>
    <ns0:t>ADREM · Warsaw labour price list</ns0:t>
  </ns0:si>
  <ns0:si>
    <ns0:t>Net labour rates from: painting PLN 20/m², panel installation PLN 65/m² and removal PLN 25/m². Our ranges are gross and also include materials; the lower option requires straightforward work and comparison of contractor quotes. https://adrem.org.pl/cennik/</ns0:t>
  </ns0:si>
  <ns0:si>
    <ns0:t>Tarasy Wesoła · materials and installation costs</ns0:t>
  </ns0:si>
  <ns0:si>
    <ns0:t>Ground-level decks including materials and installation: a broad PLN 250–900/m² range, excluding ground preparation. This is not the cost of a complete accessible roof. The Aligator manufacturer also lists an 18 m² pine deck at PLN 9,000 gross, or PLN 500/m². https://tarasywesola.pl/poradnik/ile-kosztuje-taras-przy-domu-ceny-materialy-i-co-warto-wiedziec-przed-budowa/</ns0:t>
  </ns0:si>
  <ns0:si>
    <ns0:t>CHATOS · facade works price list</ns0:t>
  </ns0:si>
  <ns0:si>
    <ns0:t>A supporting reference for facade painting; final area, access and repairs require measurement. https://chatos.pl/cennik/</ns0:t>
  </ns0:si>
  <ns0:si>
    <ns0:t>Ministry of Finance · PCC rates</ns0:t>
  </ns0:si>
  <ns0:si>
    <ns0:t>The secondary-market purchase example assumes 2% PCC if payable. A notary must assess any exemption for the particular buyer. https://www.podatki.gov.pl/podatki-osobiste/pcc/stawki-i-limity</ns0:t>
  </ns0:si>
  <ns0:si>
    <ns0:t>GUGiK · Property Price Register</ns0:t>
  </ns0:si>
  <ns0:si>
    <ns0:t>Public data on completed transactions. Availability and coverage must be checked for the selected area. https://www.geoportal.gov.pl/pl/dane/rejestr-cen-nieruchomosci-rcn/</ns0:t>
  </ns0:si>
  <ns0:si>
    <ns0:t>Listing</ns0:t>
  </ns0:si>
  <ns0:si>
    <ns0:t>Price</ns0:t>
  </ns0:si>
  <ns0:si>
    <ns0:t>PLN/m²</ns0:t>
  </ns0:si>
  <ns0:si>
    <ns0:t>Scope and link</ns0:t>
  </ns0:si>
  <ns0:si>
    <ns0:t>Garwolińska</ns0:t>
  </ns0:si>
  <ns0:si>
    <ns0:t>Three rooms, floor 2 of 3, balcony; high standard. Apartment in a multi-unit building, without a private garden or rooftop terrace.</ns0:t>
  </ns0:si>
  <ns0:si>
    <ns0:t>Makowska</ns0:t>
  </ns0:si>
  <ns0:si>
    <ns0:t>Two rooms, floor 1 of 3, balcony; furnished. The description states 49.69 m²; the headline rounds it to 50 m². The price per m² uses the more precise area.</ns0:t>
  </ns0:si>
  <ns0:si>
    <ns0:t>Łukowska · villa floor</ns0:t>
  </ns0:si>
  <ns0:si>
    <ns0:t>An entire floor of a semi-detached house, an approximately 200 m² garden, garage and basements. Requires a full renovation. Different condition, area and land rights; not directly comparable to a finished apartment.</ns0:t>
  </ns0:si>
</ns0:sst>
</file>

<file path=xl/styles.xml><?xml version="1.0" encoding="utf-8"?>
<styleSheet xmlns="http://schemas.openxmlformats.org/spreadsheetml/2006/main">
  <numFmts count="2">
    <numFmt numFmtId="164" formatCode="#,##0.00"/>
    <numFmt numFmtId="165" formatCode="#,##0 &quot;PLN&quot;"/>
  </numFmts>
  <fonts count="2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43F36"/>
        <bgColor indexed="64"/>
      </patternFill>
    </fill>
    <fill>
      <patternFill patternType="solid">
        <fgColor rgb="FFFFF0B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wrapText="1"/>
    </xf>
    <xf numFmtId="0" fontId="0" fillId="0" borderId="0" xfId="0" applyAlignment="1">
      <alignment vertical="top" wrapText="1"/>
    </xf>
    <xf numFmtId="164" fontId="0" fillId="3" borderId="0" xfId="0" applyNumberFormat="1" applyFill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www.morizon.pl/oferta/sprzedaz-mieszkanie-warszawa-praga-poludnie-garwolinska-48m2-mzn2047000446" TargetMode="External"/><Relationship Id="rId2" Type="http://schemas.openxmlformats.org/officeDocument/2006/relationships/hyperlink" Target="https://www.morizon.pl/oferta/sprzedaz-mieszkanie-warszawa-praga-poludnie-makowska-50m2-mzn2047676333" TargetMode="External"/><Relationship Id="rId3" Type="http://schemas.openxmlformats.org/officeDocument/2006/relationships/hyperlink" Target="https://www.morizon.pl/oferta/sprzedaz-mieszkanie-warszawa-praga-poludnie-lukowska-84m2-mzn2046044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5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5"/>
  <cols>
    <col min="1" max="1" width="48.7109375" customWidth="1"/>
    <col min="2" max="2" width="10.7109375" customWidth="1"/>
    <col min="3" max="3" width="12.7109375" customWidth="1"/>
    <col min="4" max="7" width="19.7109375" customWidth="1"/>
    <col min="8" max="8" width="85.7109375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s="1" t="s">
        <v>10</v>
      </c>
      <c r="B4" s="1"/>
      <c r="C4" s="1"/>
      <c r="D4" s="1"/>
      <c r="E4" s="1"/>
      <c r="F4" s="1"/>
      <c r="G4" s="1"/>
      <c r="H4" s="1"/>
    </row>
    <row r="5" spans="1:8" ht="58" customHeight="1">
      <c r="A5" s="2" t="s">
        <v>11</v>
      </c>
      <c r="B5" s="3">
        <v>460</v>
      </c>
      <c r="C5" t="s">
        <v>12</v>
      </c>
      <c r="D5" s="3">
        <v>35</v>
      </c>
      <c r="E5" s="3">
        <v>48</v>
      </c>
      <c r="F5" s="4">
        <f>B5*D5</f>
        <v>16100</v>
      </c>
      <c r="G5" s="4">
        <f>B5*E5</f>
        <v>22080</v>
      </c>
      <c r="H5" s="2" t="s">
        <v>13</v>
      </c>
    </row>
    <row r="6" spans="1:8" ht="58" customHeight="1">
      <c r="A6" s="2" t="s">
        <v>14</v>
      </c>
      <c r="B6" s="3">
        <v>115</v>
      </c>
      <c r="C6" t="s">
        <v>12</v>
      </c>
      <c r="D6" s="3">
        <v>140</v>
      </c>
      <c r="E6" s="3">
        <v>200</v>
      </c>
      <c r="F6" s="4">
        <f>B6*D6</f>
        <v>16100</v>
      </c>
      <c r="G6" s="4">
        <f>B6*E6</f>
        <v>23000</v>
      </c>
      <c r="H6" s="2" t="s">
        <v>15</v>
      </c>
    </row>
    <row r="7" spans="1:8" ht="58" customHeight="1">
      <c r="A7" s="2" t="s">
        <v>16</v>
      </c>
      <c r="B7" s="3">
        <v>115</v>
      </c>
      <c r="C7" t="s">
        <v>12</v>
      </c>
      <c r="D7" s="3">
        <v>20</v>
      </c>
      <c r="E7" s="3">
        <v>32</v>
      </c>
      <c r="F7" s="4">
        <f>B7*D7</f>
        <v>2300</v>
      </c>
      <c r="G7" s="4">
        <f>B7*E7</f>
        <v>3680</v>
      </c>
      <c r="H7" s="2" t="s">
        <v>17</v>
      </c>
    </row>
    <row r="8" spans="1:8" ht="58" customHeight="1">
      <c r="A8" s="2" t="s">
        <v>18</v>
      </c>
      <c r="B8" s="3">
        <v>110</v>
      </c>
      <c r="C8" t="s">
        <v>19</v>
      </c>
      <c r="D8" s="3">
        <v>30</v>
      </c>
      <c r="E8" s="3">
        <v>45</v>
      </c>
      <c r="F8" s="4">
        <f>B8*D8</f>
        <v>3300</v>
      </c>
      <c r="G8" s="4">
        <f>B8*E8</f>
        <v>4950</v>
      </c>
      <c r="H8" s="2" t="s">
        <v>20</v>
      </c>
    </row>
    <row r="9" spans="1:8" ht="58" customHeight="1">
      <c r="A9" s="2" t="s">
        <v>21</v>
      </c>
      <c r="B9" s="3">
        <v>20</v>
      </c>
      <c r="C9" t="s">
        <v>12</v>
      </c>
      <c r="D9" s="3">
        <v>70</v>
      </c>
      <c r="E9" s="3">
        <v>110</v>
      </c>
      <c r="F9" s="4">
        <f>B9*D9</f>
        <v>1400</v>
      </c>
      <c r="G9" s="4">
        <f>B9*E9</f>
        <v>2200</v>
      </c>
      <c r="H9" s="2" t="s">
        <v>22</v>
      </c>
    </row>
    <row r="10" spans="1:8" ht="58" customHeight="1">
      <c r="A10" s="2" t="s">
        <v>23</v>
      </c>
      <c r="B10" s="3">
        <v>1</v>
      </c>
      <c r="C10" t="s">
        <v>24</v>
      </c>
      <c r="D10" s="3">
        <v>2000</v>
      </c>
      <c r="E10" s="3">
        <v>3500</v>
      </c>
      <c r="F10" s="4">
        <f>B10*D10</f>
        <v>2000</v>
      </c>
      <c r="G10" s="4">
        <f>B10*E10</f>
        <v>3500</v>
      </c>
      <c r="H10" s="2" t="s">
        <v>25</v>
      </c>
    </row>
    <row r="11" spans="1:8">
      <c r="A11" s="2" t="s">
        <v>26</v>
      </c>
      <c r="F11" s="4">
        <f>SUM(F5:F10)*0.1</f>
        <v>4120.0</v>
      </c>
      <c r="G11" s="4">
        <f>SUM(G5:G10)*0.1</f>
        <v>5941.0</v>
      </c>
    </row>
    <row r="12" spans="1:8">
      <c r="A12" s="1" t="s">
        <v>27</v>
      </c>
      <c r="F12" s="4">
        <f>SUM(F5:F11)</f>
        <v>45320.0</v>
      </c>
      <c r="G12" s="4">
        <f>SUM(G5:G11)</f>
        <v>65351.0</v>
      </c>
    </row>
    <row r="14" spans="1:8">
      <c r="A14" s="1" t="s">
        <v>28</v>
      </c>
      <c r="B14" s="1"/>
      <c r="C14" s="1"/>
      <c r="D14" s="1"/>
      <c r="E14" s="1"/>
      <c r="F14" s="1"/>
      <c r="G14" s="1"/>
      <c r="H14" s="1"/>
    </row>
    <row r="15" spans="1:8" ht="58" customHeight="1">
      <c r="A15" s="2" t="s">
        <v>29</v>
      </c>
      <c r="B15" s="3">
        <v>1</v>
      </c>
      <c r="C15" t="s">
        <v>24</v>
      </c>
      <c r="D15" s="3">
        <v>30000</v>
      </c>
      <c r="E15" s="3">
        <v>40000</v>
      </c>
      <c r="F15" s="4">
        <f>B15*D15</f>
        <v>30000</v>
      </c>
      <c r="G15" s="4">
        <f>B15*E15</f>
        <v>40000</v>
      </c>
      <c r="H15" s="2" t="s">
        <v>30</v>
      </c>
    </row>
    <row r="16" spans="1:8" ht="58" customHeight="1">
      <c r="A16" s="2" t="s">
        <v>31</v>
      </c>
      <c r="B16" s="3">
        <v>1</v>
      </c>
      <c r="C16" t="s">
        <v>24</v>
      </c>
      <c r="D16" s="3">
        <v>10000</v>
      </c>
      <c r="E16" s="3">
        <v>16000</v>
      </c>
      <c r="F16" s="4">
        <f>B16*D16</f>
        <v>10000</v>
      </c>
      <c r="G16" s="4">
        <f>B16*E16</f>
        <v>16000</v>
      </c>
      <c r="H16" s="2" t="s">
        <v>32</v>
      </c>
    </row>
    <row r="17" spans="1:8" ht="58" customHeight="1">
      <c r="A17" s="2" t="s">
        <v>33</v>
      </c>
      <c r="B17" s="3">
        <v>1</v>
      </c>
      <c r="C17" t="s">
        <v>24</v>
      </c>
      <c r="D17" s="3">
        <v>14000</v>
      </c>
      <c r="E17" s="3">
        <v>22000</v>
      </c>
      <c r="F17" s="4">
        <f>B17*D17</f>
        <v>14000</v>
      </c>
      <c r="G17" s="4">
        <f>B17*E17</f>
        <v>22000</v>
      </c>
      <c r="H17" s="2" t="s">
        <v>34</v>
      </c>
    </row>
    <row r="18" spans="1:8" ht="58" customHeight="1">
      <c r="A18" s="2" t="s">
        <v>35</v>
      </c>
      <c r="B18" s="3">
        <v>50</v>
      </c>
      <c r="C18" t="s">
        <v>12</v>
      </c>
      <c r="D18" s="3">
        <v>2700</v>
      </c>
      <c r="E18" s="3">
        <v>3400</v>
      </c>
      <c r="F18" s="4">
        <f>B18*D18</f>
        <v>135000</v>
      </c>
      <c r="G18" s="4">
        <f>B18*E18</f>
        <v>170000</v>
      </c>
      <c r="H18" s="2" t="s">
        <v>36</v>
      </c>
    </row>
    <row r="19" spans="1:8" ht="58" customHeight="1">
      <c r="A19" s="2" t="s">
        <v>37</v>
      </c>
      <c r="B19" s="3">
        <v>50</v>
      </c>
      <c r="C19" t="s">
        <v>12</v>
      </c>
      <c r="D19" s="3">
        <v>1150</v>
      </c>
      <c r="E19" s="3">
        <v>1550</v>
      </c>
      <c r="F19" s="4">
        <f>B19*D19</f>
        <v>57500</v>
      </c>
      <c r="G19" s="4">
        <f>B19*E19</f>
        <v>77500</v>
      </c>
      <c r="H19" s="2" t="s">
        <v>38</v>
      </c>
    </row>
    <row r="20" spans="1:8" ht="58" customHeight="1">
      <c r="A20" s="2" t="s">
        <v>39</v>
      </c>
      <c r="B20" s="3">
        <v>1</v>
      </c>
      <c r="C20" t="s">
        <v>24</v>
      </c>
      <c r="D20" s="3">
        <v>10000</v>
      </c>
      <c r="E20" s="3">
        <v>18000</v>
      </c>
      <c r="F20" s="4">
        <f>B20*D20</f>
        <v>10000</v>
      </c>
      <c r="G20" s="4">
        <f>B20*E20</f>
        <v>18000</v>
      </c>
      <c r="H20" s="2" t="s">
        <v>40</v>
      </c>
    </row>
    <row r="21" spans="1:8" ht="58" customHeight="1">
      <c r="A21" s="2" t="s">
        <v>41</v>
      </c>
      <c r="B21" s="3">
        <v>1</v>
      </c>
      <c r="C21" t="s">
        <v>24</v>
      </c>
      <c r="D21" s="3">
        <v>10000</v>
      </c>
      <c r="E21" s="3">
        <v>20000</v>
      </c>
      <c r="F21" s="4">
        <f>B21*D21</f>
        <v>10000</v>
      </c>
      <c r="G21" s="4">
        <f>B21*E21</f>
        <v>20000</v>
      </c>
      <c r="H21" s="2" t="s">
        <v>42</v>
      </c>
    </row>
    <row r="22" spans="1:8" ht="58" customHeight="1">
      <c r="A22" s="2" t="s">
        <v>43</v>
      </c>
      <c r="B22" s="3">
        <v>1</v>
      </c>
      <c r="C22" t="s">
        <v>24</v>
      </c>
      <c r="D22" s="3">
        <v>5000</v>
      </c>
      <c r="E22" s="3">
        <v>9000</v>
      </c>
      <c r="F22" s="4">
        <f>B22*D22</f>
        <v>5000</v>
      </c>
      <c r="G22" s="4">
        <f>B22*E22</f>
        <v>9000</v>
      </c>
      <c r="H22" s="2" t="s">
        <v>44</v>
      </c>
    </row>
    <row r="23" spans="1:8">
      <c r="A23" s="2" t="s">
        <v>26</v>
      </c>
      <c r="F23" s="4">
        <f>SUM(F15:F22)*0.1</f>
        <v>27150.0</v>
      </c>
      <c r="G23" s="4">
        <f>SUM(G15:G22)*0.1</f>
        <v>37250.0</v>
      </c>
    </row>
    <row r="24" spans="1:8">
      <c r="A24" s="1" t="s">
        <v>27</v>
      </c>
      <c r="F24" s="4">
        <f>SUM(F15:F23)</f>
        <v>298650.0</v>
      </c>
      <c r="G24" s="4">
        <f>SUM(G15:G23)</f>
        <v>409750.0</v>
      </c>
    </row>
    <row r="26" spans="1:8">
      <c r="A26" s="1" t="s">
        <v>45</v>
      </c>
      <c r="B26" s="1"/>
      <c r="C26" s="1"/>
      <c r="D26" s="1"/>
      <c r="E26" s="1"/>
      <c r="F26" s="1"/>
      <c r="G26" s="1"/>
      <c r="H26" s="1"/>
    </row>
    <row r="27" spans="1:8" ht="58" customHeight="1">
      <c r="A27" s="2" t="s">
        <v>46</v>
      </c>
      <c r="B27" s="3">
        <v>1</v>
      </c>
      <c r="C27" t="s">
        <v>24</v>
      </c>
      <c r="D27" s="3">
        <v>10000</v>
      </c>
      <c r="E27" s="3">
        <v>18000</v>
      </c>
      <c r="F27" s="4">
        <f>B27*D27</f>
        <v>10000</v>
      </c>
      <c r="G27" s="4">
        <f>B27*E27</f>
        <v>18000</v>
      </c>
      <c r="H27" s="2" t="s">
        <v>47</v>
      </c>
    </row>
    <row r="28" spans="1:8" ht="58" customHeight="1">
      <c r="A28" s="2" t="s">
        <v>48</v>
      </c>
      <c r="B28" s="3">
        <v>50</v>
      </c>
      <c r="C28" t="s">
        <v>12</v>
      </c>
      <c r="D28" s="3">
        <v>120</v>
      </c>
      <c r="E28" s="3">
        <v>220</v>
      </c>
      <c r="F28" s="4">
        <f>B28*D28</f>
        <v>6000</v>
      </c>
      <c r="G28" s="4">
        <f>B28*E28</f>
        <v>11000</v>
      </c>
      <c r="H28" s="2" t="s">
        <v>49</v>
      </c>
    </row>
    <row r="29" spans="1:8" ht="58" customHeight="1">
      <c r="A29" s="2" t="s">
        <v>50</v>
      </c>
      <c r="B29" s="3">
        <v>50</v>
      </c>
      <c r="C29" t="s">
        <v>12</v>
      </c>
      <c r="D29" s="3">
        <v>400</v>
      </c>
      <c r="E29" s="3">
        <v>600</v>
      </c>
      <c r="F29" s="4">
        <f>B29*D29</f>
        <v>20000</v>
      </c>
      <c r="G29" s="4">
        <f>B29*E29</f>
        <v>30000</v>
      </c>
      <c r="H29" s="2" t="s">
        <v>51</v>
      </c>
    </row>
    <row r="30" spans="1:8" ht="58" customHeight="1">
      <c r="A30" s="2" t="s">
        <v>52</v>
      </c>
      <c r="B30" s="3">
        <v>30</v>
      </c>
      <c r="C30" t="s">
        <v>19</v>
      </c>
      <c r="D30" s="3">
        <v>220</v>
      </c>
      <c r="E30" s="3">
        <v>370</v>
      </c>
      <c r="F30" s="4">
        <f>B30*D30</f>
        <v>6600</v>
      </c>
      <c r="G30" s="4">
        <f>B30*E30</f>
        <v>11100</v>
      </c>
      <c r="H30" s="2" t="s">
        <v>53</v>
      </c>
    </row>
    <row r="31" spans="1:8" ht="58" customHeight="1">
      <c r="A31" s="2" t="s">
        <v>54</v>
      </c>
      <c r="B31" s="3">
        <v>1</v>
      </c>
      <c r="C31" t="s">
        <v>24</v>
      </c>
      <c r="D31" s="3">
        <v>18000</v>
      </c>
      <c r="E31" s="3">
        <v>28000</v>
      </c>
      <c r="F31" s="4">
        <f>B31*D31</f>
        <v>18000</v>
      </c>
      <c r="G31" s="4">
        <f>B31*E31</f>
        <v>28000</v>
      </c>
      <c r="H31" s="2" t="s">
        <v>55</v>
      </c>
    </row>
    <row r="32" spans="1:8" ht="58" customHeight="1">
      <c r="A32" s="2" t="s">
        <v>56</v>
      </c>
      <c r="B32" s="3">
        <v>1</v>
      </c>
      <c r="C32" t="s">
        <v>24</v>
      </c>
      <c r="D32" s="3">
        <v>1000</v>
      </c>
      <c r="E32" s="3">
        <v>2000</v>
      </c>
      <c r="F32" s="4">
        <f>B32*D32</f>
        <v>1000</v>
      </c>
      <c r="G32" s="4">
        <f>B32*E32</f>
        <v>2000</v>
      </c>
      <c r="H32" s="2" t="s">
        <v>57</v>
      </c>
    </row>
    <row r="33" spans="1:8">
      <c r="A33" s="2" t="s">
        <v>26</v>
      </c>
      <c r="F33" s="4">
        <f>SUM(F27:F32)*0.1</f>
        <v>6160.0</v>
      </c>
      <c r="G33" s="4">
        <f>SUM(G27:G32)*0.1</f>
        <v>10010.0</v>
      </c>
    </row>
    <row r="34" spans="1:8">
      <c r="A34" s="1" t="s">
        <v>27</v>
      </c>
      <c r="F34" s="4">
        <f>SUM(F27:F33)</f>
        <v>67760.0</v>
      </c>
      <c r="G34" s="4">
        <f>SUM(G27:G33)</f>
        <v>110110.0</v>
      </c>
    </row>
    <row r="36" spans="1:8">
      <c r="A36" s="1" t="s">
        <v>58</v>
      </c>
      <c r="B36" s="1"/>
      <c r="C36" s="1"/>
      <c r="D36" s="1"/>
      <c r="E36" s="1"/>
      <c r="F36" s="1"/>
      <c r="G36" s="1"/>
      <c r="H36" s="1"/>
    </row>
    <row r="37" spans="1:8" ht="58" customHeight="1">
      <c r="A37" s="2" t="s">
        <v>59</v>
      </c>
      <c r="B37" s="3">
        <v>200</v>
      </c>
      <c r="C37" t="s">
        <v>12</v>
      </c>
      <c r="D37" s="3">
        <v>80</v>
      </c>
      <c r="E37" s="3">
        <v>120</v>
      </c>
      <c r="F37" s="4">
        <f>B37*D37</f>
        <v>16000</v>
      </c>
      <c r="G37" s="4">
        <f>B37*E37</f>
        <v>24000</v>
      </c>
      <c r="H37" s="2" t="s">
        <v>60</v>
      </c>
    </row>
    <row r="38" spans="1:8" ht="58" customHeight="1">
      <c r="A38" s="2" t="s">
        <v>61</v>
      </c>
      <c r="B38" s="3">
        <v>1</v>
      </c>
      <c r="C38" t="s">
        <v>24</v>
      </c>
      <c r="D38" s="3">
        <v>3000</v>
      </c>
      <c r="E38" s="3">
        <v>5000</v>
      </c>
      <c r="F38" s="4">
        <f>B38*D38</f>
        <v>3000</v>
      </c>
      <c r="G38" s="4">
        <f>B38*E38</f>
        <v>5000</v>
      </c>
      <c r="H38" s="2" t="s">
        <v>62</v>
      </c>
    </row>
    <row r="39" spans="1:8">
      <c r="A39" s="2" t="s">
        <v>26</v>
      </c>
      <c r="F39" s="4">
        <f>SUM(F37:F38)*0.1</f>
        <v>1900.0</v>
      </c>
      <c r="G39" s="4">
        <f>SUM(G37:G38)*0.1</f>
        <v>2900.0</v>
      </c>
    </row>
    <row r="40" spans="1:8">
      <c r="A40" s="1" t="s">
        <v>27</v>
      </c>
      <c r="F40" s="4">
        <f>SUM(F37:F39)</f>
        <v>20900.0</v>
      </c>
      <c r="G40" s="4">
        <f>SUM(G37:G39)</f>
        <v>31900.0</v>
      </c>
    </row>
    <row r="42" spans="1:8">
      <c r="A42" s="1" t="s">
        <v>63</v>
      </c>
      <c r="B42" s="1"/>
      <c r="C42" s="1"/>
      <c r="D42" s="1"/>
      <c r="E42" s="1"/>
      <c r="F42" s="1"/>
      <c r="G42" s="1"/>
      <c r="H42" s="1"/>
    </row>
    <row r="43" spans="1:8" ht="58" customHeight="1">
      <c r="A43" s="2" t="s">
        <v>64</v>
      </c>
      <c r="B43" s="3">
        <v>50</v>
      </c>
      <c r="C43" t="s">
        <v>12</v>
      </c>
      <c r="D43" s="3">
        <v>700</v>
      </c>
      <c r="E43" s="3">
        <v>1100</v>
      </c>
      <c r="F43" s="4">
        <f>B43*D43</f>
        <v>35000</v>
      </c>
      <c r="G43" s="4">
        <f>B43*E43</f>
        <v>55000</v>
      </c>
      <c r="H43" s="2" t="s">
        <v>65</v>
      </c>
    </row>
    <row r="44" spans="1:8">
      <c r="A44" s="2" t="s">
        <v>26</v>
      </c>
      <c r="F44" s="4">
        <f>SUM(F43:F43)*0.1</f>
        <v>3500.0</v>
      </c>
      <c r="G44" s="4">
        <f>SUM(G43:G43)*0.1</f>
        <v>5500.0</v>
      </c>
    </row>
    <row r="45" spans="1:8">
      <c r="A45" s="1" t="s">
        <v>27</v>
      </c>
      <c r="F45" s="4">
        <f>SUM(F43:F44)</f>
        <v>38500.0</v>
      </c>
      <c r="G45" s="4">
        <f>SUM(G43:G44)</f>
        <v>60500.0</v>
      </c>
    </row>
  </sheetData>
  <autoFilter ref="A3:H46"/>
  <mergeCells count="7">
    <mergeCell ref="A1:H1"/>
    <mergeCell ref="A2:H2"/>
    <mergeCell ref="A4:H4"/>
    <mergeCell ref="A14:H14"/>
    <mergeCell ref="A26:H26"/>
    <mergeCell ref="A36:H36"/>
    <mergeCell ref="A42:H42"/>
  </mergeCells>
  <pageMargins left="0.7" right="0.7" top="0.75" bottom="0.75" header="0.3" footer="0.3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44.7109375" customWidth="1"/>
    <col min="2" max="2" width="110.7109375" customWidth="1"/>
  </cols>
  <sheetData>
    <row r="1" spans="1:2">
      <c r="A1" s="1" t="s">
        <v>66</v>
      </c>
      <c r="B1" s="1" t="s">
        <v>67</v>
      </c>
    </row>
    <row r="2" spans="1:2" ht="65" customHeight="1">
      <c r="A2" s="2" t="s">
        <v>68</v>
      </c>
      <c r="B2" s="2" t="s">
        <v>69</v>
      </c>
    </row>
    <row r="3" spans="1:2" ht="65" customHeight="1">
      <c r="A3" s="2" t="s">
        <v>70</v>
      </c>
      <c r="B3" s="2" t="s">
        <v>71</v>
      </c>
    </row>
    <row r="4" spans="1:2" ht="65" customHeight="1">
      <c r="A4" s="2" t="s">
        <v>72</v>
      </c>
      <c r="B4" s="2" t="s">
        <v>73</v>
      </c>
    </row>
    <row r="5" spans="1:2" ht="65" customHeight="1">
      <c r="A5" s="2" t="s">
        <v>74</v>
      </c>
      <c r="B5" s="2" t="s">
        <v>75</v>
      </c>
    </row>
    <row r="6" spans="1:2" ht="65" customHeight="1">
      <c r="A6" s="2" t="s">
        <v>76</v>
      </c>
      <c r="B6" s="2" t="s">
        <v>77</v>
      </c>
    </row>
    <row r="7" spans="1:2" ht="65" customHeight="1">
      <c r="A7" s="2" t="s">
        <v>78</v>
      </c>
      <c r="B7" s="2" t="s">
        <v>79</v>
      </c>
    </row>
    <row r="8" spans="1:2" ht="65" customHeight="1">
      <c r="A8" s="2" t="s">
        <v>80</v>
      </c>
      <c r="B8" s="2" t="s">
        <v>81</v>
      </c>
    </row>
    <row r="9" spans="1:2" ht="65" customHeight="1">
      <c r="A9" s="2" t="s">
        <v>82</v>
      </c>
      <c r="B9" s="2" t="s">
        <v>83</v>
      </c>
    </row>
    <row r="10" spans="1:2" ht="65" customHeight="1">
      <c r="A10" s="2" t="s">
        <v>84</v>
      </c>
      <c r="B10" s="2" t="s">
        <v>85</v>
      </c>
    </row>
    <row r="11" spans="1:2" ht="65" customHeight="1">
      <c r="A11" s="2" t="s">
        <v>86</v>
      </c>
      <c r="B11" s="2" t="s">
        <v>87</v>
      </c>
    </row>
    <row r="12" spans="1:2" ht="65" customHeight="1">
      <c r="A12" s="2" t="s">
        <v>88</v>
      </c>
      <c r="B12" s="2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26.7109375" customWidth="1"/>
    <col min="2" max="4" width="19.7109375" customWidth="1"/>
    <col min="5" max="5" width="105.7109375" customWidth="1"/>
  </cols>
  <sheetData>
    <row r="1" spans="1:5">
      <c r="A1" s="1" t="s">
        <v>90</v>
      </c>
      <c r="B1" s="1" t="s">
        <v>12</v>
      </c>
      <c r="C1" s="1" t="s">
        <v>91</v>
      </c>
      <c r="D1" s="1" t="s">
        <v>92</v>
      </c>
      <c r="E1" s="1" t="s">
        <v>93</v>
      </c>
    </row>
    <row r="2" spans="1:5" ht="70" customHeight="1">
      <c r="A2" t="s">
        <v>94</v>
      </c>
      <c r="B2">
        <v>48</v>
      </c>
      <c r="C2" s="4">
        <v>799000</v>
      </c>
      <c r="D2" s="4">
        <f>C2/B2</f>
        <v>16645.833333333332</v>
      </c>
      <c r="E2" s="2" t="s">
        <v>95</v>
      </c>
    </row>
    <row r="3" spans="1:5" ht="70" customHeight="1">
      <c r="A3" t="s">
        <v>96</v>
      </c>
      <c r="B3">
        <v>49.69</v>
      </c>
      <c r="C3" s="4">
        <v>650000</v>
      </c>
      <c r="D3" s="4">
        <f>C3/B3</f>
        <v>13081.102837593078</v>
      </c>
      <c r="E3" s="2" t="s">
        <v>97</v>
      </c>
    </row>
    <row r="4" spans="1:5" ht="70" customHeight="1">
      <c r="A4" t="s">
        <v>98</v>
      </c>
      <c r="B4">
        <v>84.2</v>
      </c>
      <c r="C4" s="4">
        <v>990000</v>
      </c>
      <c r="D4" s="4">
        <f>C4/B4</f>
        <v>11757.71971496437</v>
      </c>
      <c r="E4" s="2" t="s">
        <v>99</v>
      </c>
    </row>
  </sheetData>
  <hyperlinks>
    <hyperlink ref="E2" r:id="rId1"/>
    <hyperlink ref="E3" r:id="rId2"/>
    <hyperlink ref="E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Koszty</vt:lpstr>
      <vt:lpstr>Założenia i źródła</vt:lpstr>
      <vt:lpstr>Oferty 11.09.2026</vt:lpstr>
      <vt:lpstr>Koszty!Print_Titles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2026-09-12T10:05:31Z</dcterms:created>
  <dcterms:modified xsi:type="dcterms:W3CDTF">2026-09-12T10:05:31Z</dcterms:modified>
</cp:coreProperties>
</file>